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Citadel Servicing Corp\Originations\Rate Guides\BROKER WHOLESALE\1ST MTG RATE GUIDE\"/>
    </mc:Choice>
  </mc:AlternateContent>
  <xr:revisionPtr revIDLastSave="0" documentId="13_ncr:1_{C912C9EE-6BFF-4F70-91E5-2B4DF9059AD6}" xr6:coauthVersionLast="47" xr6:coauthVersionMax="47" xr10:uidLastSave="{00000000-0000-0000-0000-000000000000}"/>
  <bookViews>
    <workbookView xWindow="-120" yWindow="-120" windowWidth="29040" windowHeight="15840" xr2:uid="{00000000-000D-0000-FFFF-FFFF00000000}"/>
  </bookViews>
  <sheets>
    <sheet name="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B30" i="1" s="1"/>
  <c r="C30" i="1" l="1"/>
  <c r="D30" i="1"/>
  <c r="D38" i="1" s="1"/>
  <c r="B29" i="1"/>
  <c r="D42" i="1" l="1"/>
  <c r="D43" i="1" s="1"/>
  <c r="E37" i="1"/>
  <c r="D29" i="1"/>
  <c r="D37" i="1" s="1"/>
  <c r="B38" i="1"/>
  <c r="B37" i="1"/>
  <c r="B42" i="1" l="1"/>
  <c r="B43" i="1" s="1"/>
  <c r="C29" i="1"/>
  <c r="C37" i="1" s="1"/>
  <c r="E30" i="1"/>
  <c r="C38" i="1" l="1"/>
  <c r="C42" i="1"/>
  <c r="C43" i="1" s="1"/>
  <c r="E38" i="1"/>
  <c r="E42" i="1"/>
  <c r="E43" i="1" s="1"/>
</calcChain>
</file>

<file path=xl/sharedStrings.xml><?xml version="1.0" encoding="utf-8"?>
<sst xmlns="http://schemas.openxmlformats.org/spreadsheetml/2006/main" count="37" uniqueCount="35">
  <si>
    <t>Rate - Fully Amortized</t>
  </si>
  <si>
    <t>Rate - Interest Only</t>
  </si>
  <si>
    <t>Principal &amp; Interest Fully Amortized Payment</t>
  </si>
  <si>
    <t>5/1 ARM</t>
  </si>
  <si>
    <t>7/1 ARM</t>
  </si>
  <si>
    <t>30-Yr Fixed</t>
  </si>
  <si>
    <t>Term Remaining at IO to FA Recast (months):</t>
  </si>
  <si>
    <t>For Interest Only Qualification:</t>
  </si>
  <si>
    <t>5-Year IO</t>
  </si>
  <si>
    <t>Hybrid ARM or Fixed Rate Description:</t>
  </si>
  <si>
    <t>Interest Only Period before Fully Amortized Period:</t>
  </si>
  <si>
    <t>Not Available</t>
  </si>
  <si>
    <t>Add :</t>
  </si>
  <si>
    <t>Add for Hybrid ARM Extension or Fixed Rate:</t>
  </si>
  <si>
    <t>Hybrid ARM or Fixed Rate Initial Fixed Period (Months):</t>
  </si>
  <si>
    <t>Interest Only Period before Fully Amortized Period (Months):</t>
  </si>
  <si>
    <t>Initial Interest Only Payment</t>
  </si>
  <si>
    <t>Insert the Starting Rate:</t>
  </si>
  <si>
    <t>Enter Requested Loan Amount:</t>
  </si>
  <si>
    <t>Acra Lending Interest Only Loan Calculator Worksheet</t>
  </si>
  <si>
    <t>NOTE:  Acra's Non-Prime Program publishes rates as a 5-Year Hybrid ARM.   Within specific program Guidelines, for a Rate Adjustment the loan program can be changed to Interest Only.  Additionally, Acra can change the Hybrid Fixed Period for the rate to a 7-Year initial period for a separate Rate Adjustment, but not to a 30-Year Fixed.</t>
  </si>
  <si>
    <t>Qualifying Rate at Recast:</t>
  </si>
  <si>
    <t>Qualifying Payment for DTI:</t>
  </si>
  <si>
    <t>NOTE:  Acra does not guarantee the accuracy of the above information and is meant to be for illustrative purposes.  This calculator is for Internal Use Only and not to be construed as legal advice.  Figures and adjustments may change at any time without notice.</t>
  </si>
  <si>
    <t>NOTE:  The intended use of this Interest Only Worksheet is to illustrate the affect of rate adjustments for Acra's loan program and further assist in the qualification payment for a CONSUMER LOAN.  A business purpose or DSCR program may qualify from the initial Interest Only payment versus the first scheduled payment with principal included as further described below.</t>
  </si>
  <si>
    <t>40-Yr Fixed</t>
  </si>
  <si>
    <t>10-Year IO</t>
  </si>
  <si>
    <t>NOTE:  Acra utilizes an Interest Only Term of (a) 5-Years with the remaining 25-Years as fully amortized; recasting occurs with the month 61 payment or (b) 10-Years with the remaining 30-Years as fully amortized; recasting occurs with the month 121 payment.  Separately, Acra's ARM programs respectively feature 2/2/6 CAPs for Initial, Periodic, and Lifetime.</t>
  </si>
  <si>
    <t>Calculated higher of (a) Starting Rate or (b) Fully Indexed Rate:</t>
  </si>
  <si>
    <t>Insert the current Index Rate:</t>
  </si>
  <si>
    <t>Insert the Program's Margin:</t>
  </si>
  <si>
    <t>Customerly, Acra utilized as the the "Index" the weekly average yield on United States Trasury securities adjusted to a constant maturity of one year, as made available by the Federal Reserve Board.</t>
  </si>
  <si>
    <t>https://www.federalreserve.gov/releases/h15/</t>
  </si>
  <si>
    <t>Reference:</t>
  </si>
  <si>
    <t>v20230714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</si>
</sst>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00%"/>
    <numFmt numFmtId="165" formatCode="&quot;$&quot;#,##0.00"/>
  </numFmts>
  <fonts count="8"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0" fontId="1" fillId="2" borderId="1" applyNumberFormat="0" applyAlignment="0" applyProtection="0"/>
    <xf numFmtId="0" fontId="2" fillId="3" borderId="1" applyNumberFormat="0" applyAlignment="0" applyProtection="0"/>
    <xf numFmtId="44" fontId="4" fillId="0" borderId="0" applyFont="0" applyFill="0" applyBorder="0" applyAlignment="0" applyProtection="0"/>
    <xf numFmtId="0" fontId="7" fillId="0" borderId="0" applyNumberFormat="0" applyFill="0" applyBorder="0" applyAlignment="0" applyProtection="0"/>
  </cellStyleXfs>
  <cellXfs count="22">
    <xf numFmtId="0" fontId="0" fillId="0" borderId="0" xfId="0"/>
    <xf numFmtId="0" fontId="3" fillId="0" borderId="0" xfId="0" applyFont="1" applyAlignment="1">
      <alignment horizontal="center"/>
    </xf>
    <xf numFmtId="0" fontId="3" fillId="0" borderId="0" xfId="0" applyFont="1" applyAlignment="1">
      <alignment horizontal="right"/>
    </xf>
    <xf numFmtId="0" fontId="3" fillId="0" borderId="0" xfId="0" quotePrefix="1" applyFont="1" applyAlignment="1">
      <alignment horizontal="center" wrapText="1"/>
    </xf>
    <xf numFmtId="0" fontId="3" fillId="0" borderId="0" xfId="0" applyFont="1" applyAlignment="1">
      <alignment horizontal="center" wrapText="1"/>
    </xf>
    <xf numFmtId="164" fontId="2" fillId="3" borderId="1" xfId="2" applyNumberFormat="1" applyAlignment="1" applyProtection="1">
      <alignment horizontal="center"/>
    </xf>
    <xf numFmtId="44" fontId="2" fillId="3" borderId="1" xfId="3" applyFont="1" applyFill="1" applyBorder="1" applyAlignment="1" applyProtection="1">
      <alignment horizontal="center"/>
    </xf>
    <xf numFmtId="0" fontId="3" fillId="0" borderId="0" xfId="0" applyFont="1"/>
    <xf numFmtId="41" fontId="2" fillId="3" borderId="1" xfId="2" applyNumberFormat="1" applyAlignment="1" applyProtection="1">
      <alignment horizontal="center"/>
    </xf>
    <xf numFmtId="0" fontId="0" fillId="0" borderId="0" xfId="0" applyAlignment="1">
      <alignment horizontal="left" wrapText="1"/>
    </xf>
    <xf numFmtId="0" fontId="6" fillId="0" borderId="0" xfId="0" applyFont="1" applyAlignment="1">
      <alignment horizontal="center"/>
    </xf>
    <xf numFmtId="0" fontId="0" fillId="0" borderId="0" xfId="0" applyAlignment="1">
      <alignment wrapText="1"/>
    </xf>
    <xf numFmtId="0" fontId="5" fillId="0" borderId="0" xfId="0" applyFont="1" applyAlignment="1">
      <alignment horizontal="center"/>
    </xf>
    <xf numFmtId="0" fontId="0" fillId="0" borderId="0" xfId="0" applyAlignment="1">
      <alignment horizontal="left" wrapText="1"/>
    </xf>
    <xf numFmtId="164" fontId="2" fillId="3" borderId="1" xfId="2" applyNumberFormat="1" applyAlignment="1" applyProtection="1">
      <alignment horizontal="center"/>
    </xf>
    <xf numFmtId="165" fontId="1" fillId="2" borderId="2" xfId="1" applyNumberFormat="1" applyBorder="1" applyAlignment="1" applyProtection="1">
      <alignment horizontal="center"/>
      <protection locked="0"/>
    </xf>
    <xf numFmtId="165" fontId="1" fillId="2" borderId="3" xfId="1" applyNumberFormat="1" applyBorder="1" applyAlignment="1" applyProtection="1">
      <alignment horizontal="center"/>
      <protection locked="0"/>
    </xf>
    <xf numFmtId="164" fontId="1" fillId="2" borderId="2" xfId="1" applyNumberFormat="1" applyBorder="1" applyAlignment="1" applyProtection="1">
      <alignment horizontal="center"/>
      <protection locked="0"/>
    </xf>
    <xf numFmtId="164" fontId="1" fillId="2" borderId="3" xfId="1" applyNumberFormat="1" applyBorder="1" applyAlignment="1" applyProtection="1">
      <alignment horizontal="center"/>
      <protection locked="0"/>
    </xf>
    <xf numFmtId="0" fontId="0" fillId="0" borderId="0" xfId="0" applyAlignment="1">
      <alignment wrapText="1"/>
    </xf>
    <xf numFmtId="0" fontId="7" fillId="0" borderId="0" xfId="4" applyBorder="1" applyAlignment="1" applyProtection="1">
      <alignment horizontal="center"/>
    </xf>
    <xf numFmtId="0" fontId="0" fillId="0" borderId="0" xfId="0" applyAlignment="1">
      <alignment horizontal="center"/>
    </xf>
  </cellXfs>
  <cellStyles count="5">
    <cellStyle name="Calculation" xfId="2" builtinId="22"/>
    <cellStyle name="Currency" xfId="3" builtinId="4"/>
    <cellStyle name="Hyperlink" xfId="4"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ederalreserve.gov/releases/h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tabSelected="1" workbookViewId="0">
      <selection activeCell="B8" sqref="B8:C8"/>
    </sheetView>
  </sheetViews>
  <sheetFormatPr defaultColWidth="0" defaultRowHeight="15" zeroHeight="1" x14ac:dyDescent="0.25"/>
  <cols>
    <col min="1" max="1" width="56.85546875" bestFit="1" customWidth="1"/>
    <col min="2" max="5" width="14.28515625" bestFit="1" customWidth="1"/>
    <col min="6" max="6" width="1.7109375" customWidth="1"/>
    <col min="7" max="9" width="0" hidden="1" customWidth="1"/>
    <col min="10" max="16384" width="9.140625" hidden="1"/>
  </cols>
  <sheetData>
    <row r="1" spans="1:5" ht="21" x14ac:dyDescent="0.35">
      <c r="A1" s="12" t="s">
        <v>19</v>
      </c>
      <c r="B1" s="12"/>
      <c r="C1" s="12"/>
      <c r="D1" s="12"/>
      <c r="E1" s="12"/>
    </row>
    <row r="2" spans="1:5" x14ac:dyDescent="0.25">
      <c r="A2" s="1"/>
      <c r="B2" s="1"/>
      <c r="C2" s="1"/>
    </row>
    <row r="3" spans="1:5" x14ac:dyDescent="0.25">
      <c r="A3" s="13" t="s">
        <v>24</v>
      </c>
      <c r="B3" s="13"/>
      <c r="C3" s="13"/>
      <c r="D3" s="13"/>
      <c r="E3" s="13"/>
    </row>
    <row r="4" spans="1:5" x14ac:dyDescent="0.25">
      <c r="A4" s="13"/>
      <c r="B4" s="13"/>
      <c r="C4" s="13"/>
      <c r="D4" s="13"/>
      <c r="E4" s="13"/>
    </row>
    <row r="5" spans="1:5" x14ac:dyDescent="0.25">
      <c r="A5" s="13"/>
      <c r="B5" s="13"/>
      <c r="C5" s="13"/>
      <c r="D5" s="13"/>
      <c r="E5" s="13"/>
    </row>
    <row r="6" spans="1:5" x14ac:dyDescent="0.25">
      <c r="A6" s="13"/>
      <c r="B6" s="13"/>
      <c r="C6" s="13"/>
      <c r="D6" s="13"/>
      <c r="E6" s="13"/>
    </row>
    <row r="7" spans="1:5" x14ac:dyDescent="0.25">
      <c r="A7" s="1"/>
      <c r="B7" s="1"/>
      <c r="C7" s="1"/>
      <c r="D7" s="1"/>
      <c r="E7" s="1"/>
    </row>
    <row r="8" spans="1:5" x14ac:dyDescent="0.25">
      <c r="A8" s="2" t="s">
        <v>17</v>
      </c>
      <c r="B8" s="17">
        <v>8.5000000000000006E-2</v>
      </c>
      <c r="C8" s="18"/>
      <c r="D8" s="1"/>
      <c r="E8" s="1"/>
    </row>
    <row r="9" spans="1:5" x14ac:dyDescent="0.25">
      <c r="A9" s="2" t="s">
        <v>18</v>
      </c>
      <c r="B9" s="15">
        <v>500000</v>
      </c>
      <c r="C9" s="16"/>
      <c r="D9" s="1"/>
      <c r="E9" s="1"/>
    </row>
    <row r="10" spans="1:5" x14ac:dyDescent="0.25">
      <c r="A10" s="1"/>
      <c r="B10" s="1"/>
      <c r="C10" s="1"/>
      <c r="D10" s="1"/>
      <c r="E10" s="1"/>
    </row>
    <row r="11" spans="1:5" x14ac:dyDescent="0.25">
      <c r="A11" s="2" t="s">
        <v>30</v>
      </c>
      <c r="B11" s="17">
        <v>0.03</v>
      </c>
      <c r="C11" s="18"/>
      <c r="D11" s="1"/>
      <c r="E11" s="1"/>
    </row>
    <row r="12" spans="1:5" x14ac:dyDescent="0.25">
      <c r="A12" s="2" t="s">
        <v>29</v>
      </c>
      <c r="B12" s="17">
        <v>5.3499999999999999E-2</v>
      </c>
      <c r="C12" s="18"/>
      <c r="D12" s="1"/>
      <c r="E12" s="1"/>
    </row>
    <row r="13" spans="1:5" x14ac:dyDescent="0.25">
      <c r="A13" s="2"/>
      <c r="B13" s="19" t="s">
        <v>31</v>
      </c>
      <c r="C13" s="19"/>
      <c r="D13" s="19"/>
      <c r="E13" s="19"/>
    </row>
    <row r="14" spans="1:5" x14ac:dyDescent="0.25">
      <c r="A14" s="2"/>
      <c r="B14" s="19"/>
      <c r="C14" s="19"/>
      <c r="D14" s="19"/>
      <c r="E14" s="19"/>
    </row>
    <row r="15" spans="1:5" x14ac:dyDescent="0.25">
      <c r="A15" s="2"/>
      <c r="B15" s="19"/>
      <c r="C15" s="19"/>
      <c r="D15" s="19"/>
      <c r="E15" s="19"/>
    </row>
    <row r="16" spans="1:5" x14ac:dyDescent="0.25">
      <c r="A16" s="2"/>
      <c r="B16" s="19"/>
      <c r="C16" s="19"/>
      <c r="D16" s="19"/>
      <c r="E16" s="19"/>
    </row>
    <row r="17" spans="1:5" x14ac:dyDescent="0.25">
      <c r="A17" s="2"/>
      <c r="B17" s="11" t="s">
        <v>33</v>
      </c>
      <c r="C17" s="20" t="s">
        <v>32</v>
      </c>
      <c r="D17" s="21"/>
      <c r="E17" s="21"/>
    </row>
    <row r="18" spans="1:5" x14ac:dyDescent="0.25">
      <c r="A18" s="1"/>
      <c r="B18" s="1"/>
      <c r="C18" s="1"/>
      <c r="D18" s="1"/>
      <c r="E18" s="1"/>
    </row>
    <row r="19" spans="1:5" x14ac:dyDescent="0.25">
      <c r="A19" s="2" t="s">
        <v>28</v>
      </c>
      <c r="B19" s="14">
        <f>MAX(B8,SUM(B11,B12))</f>
        <v>8.5000000000000006E-2</v>
      </c>
      <c r="C19" s="14"/>
    </row>
    <row r="20" spans="1:5" x14ac:dyDescent="0.25"/>
    <row r="21" spans="1:5" x14ac:dyDescent="0.25">
      <c r="A21" s="2" t="s">
        <v>9</v>
      </c>
      <c r="B21" s="3" t="s">
        <v>3</v>
      </c>
      <c r="C21" s="3" t="s">
        <v>4</v>
      </c>
      <c r="D21" s="4" t="s">
        <v>5</v>
      </c>
      <c r="E21" s="4" t="s">
        <v>25</v>
      </c>
    </row>
    <row r="22" spans="1:5" x14ac:dyDescent="0.25">
      <c r="A22" s="2" t="s">
        <v>14</v>
      </c>
      <c r="B22" s="3">
        <v>60</v>
      </c>
      <c r="C22" s="3">
        <v>84</v>
      </c>
      <c r="D22" s="4">
        <v>360</v>
      </c>
      <c r="E22" s="4">
        <v>480</v>
      </c>
    </row>
    <row r="23" spans="1:5" x14ac:dyDescent="0.25">
      <c r="A23" s="2" t="s">
        <v>13</v>
      </c>
      <c r="B23" s="5">
        <v>0</v>
      </c>
      <c r="C23" s="5">
        <v>0</v>
      </c>
      <c r="D23" s="5">
        <v>0</v>
      </c>
      <c r="E23" s="5">
        <v>0</v>
      </c>
    </row>
    <row r="24" spans="1:5" x14ac:dyDescent="0.25"/>
    <row r="25" spans="1:5" x14ac:dyDescent="0.25">
      <c r="A25" s="2" t="s">
        <v>10</v>
      </c>
      <c r="B25" s="3" t="s">
        <v>8</v>
      </c>
      <c r="C25" s="3" t="s">
        <v>8</v>
      </c>
      <c r="D25" s="3" t="s">
        <v>8</v>
      </c>
      <c r="E25" s="3" t="s">
        <v>26</v>
      </c>
    </row>
    <row r="26" spans="1:5" x14ac:dyDescent="0.25">
      <c r="A26" s="2" t="s">
        <v>15</v>
      </c>
      <c r="B26" s="3">
        <v>60</v>
      </c>
      <c r="C26" s="3">
        <v>60</v>
      </c>
      <c r="D26" s="3">
        <v>60</v>
      </c>
      <c r="E26" s="4">
        <v>120</v>
      </c>
    </row>
    <row r="27" spans="1:5" x14ac:dyDescent="0.25">
      <c r="A27" s="2" t="s">
        <v>12</v>
      </c>
      <c r="B27" s="5">
        <v>2.5000000000000001E-3</v>
      </c>
      <c r="C27" s="5">
        <v>2.5000000000000001E-3</v>
      </c>
      <c r="D27" s="5">
        <v>3.7499999999999999E-3</v>
      </c>
      <c r="E27" s="5">
        <v>5.0000000000000001E-3</v>
      </c>
    </row>
    <row r="28" spans="1:5" x14ac:dyDescent="0.25">
      <c r="B28" s="3"/>
      <c r="C28" s="3"/>
      <c r="D28" s="3"/>
      <c r="E28" s="3"/>
    </row>
    <row r="29" spans="1:5" x14ac:dyDescent="0.25">
      <c r="A29" s="2" t="s">
        <v>0</v>
      </c>
      <c r="B29" s="5">
        <f>B19</f>
        <v>8.5000000000000006E-2</v>
      </c>
      <c r="C29" s="5">
        <f>IF(C23="Not Available","Not Available",$B$19+C23)</f>
        <v>8.5000000000000006E-2</v>
      </c>
      <c r="D29" s="5">
        <f>B19</f>
        <v>8.5000000000000006E-2</v>
      </c>
      <c r="E29" s="5" t="s">
        <v>11</v>
      </c>
    </row>
    <row r="30" spans="1:5" x14ac:dyDescent="0.25">
      <c r="A30" s="2" t="s">
        <v>1</v>
      </c>
      <c r="B30" s="5">
        <f>IF(B27="Not Available","Not Available",$B$19+B27)</f>
        <v>8.7500000000000008E-2</v>
      </c>
      <c r="C30" s="5">
        <f>IF(C27="Not Available","Not Available",$B$19+C27)</f>
        <v>8.7500000000000008E-2</v>
      </c>
      <c r="D30" s="5">
        <f>IF(D27="Not Available","Not Available",$B$19+D27)</f>
        <v>8.8750000000000009E-2</v>
      </c>
      <c r="E30" s="5">
        <f>IF(E27="Not Available","Not Available",$B$19+E27)</f>
        <v>9.0000000000000011E-2</v>
      </c>
    </row>
    <row r="31" spans="1:5" x14ac:dyDescent="0.25"/>
    <row r="32" spans="1:5" x14ac:dyDescent="0.25">
      <c r="A32" s="13" t="s">
        <v>20</v>
      </c>
      <c r="B32" s="13"/>
      <c r="C32" s="13"/>
      <c r="D32" s="13"/>
      <c r="E32" s="13"/>
    </row>
    <row r="33" spans="1:5" x14ac:dyDescent="0.25">
      <c r="A33" s="13"/>
      <c r="B33" s="13"/>
      <c r="C33" s="13"/>
      <c r="D33" s="13"/>
      <c r="E33" s="13"/>
    </row>
    <row r="34" spans="1:5" x14ac:dyDescent="0.25">
      <c r="A34" s="13"/>
      <c r="B34" s="13"/>
      <c r="C34" s="13"/>
      <c r="D34" s="13"/>
      <c r="E34" s="13"/>
    </row>
    <row r="35" spans="1:5" x14ac:dyDescent="0.25">
      <c r="A35" s="13"/>
      <c r="B35" s="13"/>
      <c r="C35" s="13"/>
      <c r="D35" s="13"/>
      <c r="E35" s="13"/>
    </row>
    <row r="36" spans="1:5" x14ac:dyDescent="0.25"/>
    <row r="37" spans="1:5" x14ac:dyDescent="0.25">
      <c r="A37" t="s">
        <v>2</v>
      </c>
      <c r="B37" s="6">
        <f>-PMT(B29/12,360,B9,0)</f>
        <v>3844.5674179216685</v>
      </c>
      <c r="C37" s="6">
        <f>-PMT(C29/12,360,B9,0)</f>
        <v>3844.5674179216685</v>
      </c>
      <c r="D37" s="6">
        <f>-PMT(D29/12,360,B9,0)</f>
        <v>3844.5674179216685</v>
      </c>
      <c r="E37" s="6" t="str">
        <f>IFERROR(-PMT(E29/12,360,B9,0),"Not Available")</f>
        <v>Not Available</v>
      </c>
    </row>
    <row r="38" spans="1:5" x14ac:dyDescent="0.25">
      <c r="A38" t="s">
        <v>16</v>
      </c>
      <c r="B38" s="6">
        <f>IFERROR(B9*B30/12,"Not Available")</f>
        <v>3645.8333333333339</v>
      </c>
      <c r="C38" s="6">
        <f>IFERROR(B9*C30/12,"Not Available")</f>
        <v>3645.8333333333339</v>
      </c>
      <c r="D38" s="6">
        <f>IFERROR(B9*D30/12,"Not Available")</f>
        <v>3697.9166666666674</v>
      </c>
      <c r="E38" s="6">
        <f>IFERROR(B9*E30/12,"Not Available")</f>
        <v>3750.0000000000005</v>
      </c>
    </row>
    <row r="39" spans="1:5" x14ac:dyDescent="0.25"/>
    <row r="40" spans="1:5" x14ac:dyDescent="0.25">
      <c r="A40" s="7" t="s">
        <v>7</v>
      </c>
    </row>
    <row r="41" spans="1:5" x14ac:dyDescent="0.25">
      <c r="A41" t="s">
        <v>6</v>
      </c>
      <c r="B41" s="8">
        <v>300</v>
      </c>
      <c r="C41" s="8">
        <v>300</v>
      </c>
      <c r="D41" s="8">
        <v>300</v>
      </c>
      <c r="E41" s="8">
        <v>360</v>
      </c>
    </row>
    <row r="42" spans="1:5" x14ac:dyDescent="0.25">
      <c r="A42" t="s">
        <v>21</v>
      </c>
      <c r="B42" s="5">
        <f>B30+0.02</f>
        <v>0.10750000000000001</v>
      </c>
      <c r="C42" s="5">
        <f>$C$30</f>
        <v>8.7500000000000008E-2</v>
      </c>
      <c r="D42" s="5">
        <f>$D$30</f>
        <v>8.8750000000000009E-2</v>
      </c>
      <c r="E42" s="5">
        <f>$E$30</f>
        <v>9.0000000000000011E-2</v>
      </c>
    </row>
    <row r="43" spans="1:5" x14ac:dyDescent="0.25">
      <c r="A43" t="s">
        <v>22</v>
      </c>
      <c r="B43" s="6">
        <f>IFERROR(-PMT((B42)/12,(B41),B9,0),"Not Available")</f>
        <v>4810.463612815618</v>
      </c>
      <c r="C43" s="6">
        <f>IFERROR(-PMT((C42)/12,(C41),B9,0),"Not Available")</f>
        <v>4110.7181805863675</v>
      </c>
      <c r="D43" s="6">
        <f>IFERROR(-PMT((D42)/12,(D41),B9,0),"Not Available")</f>
        <v>4153.2659608333088</v>
      </c>
      <c r="E43" s="6">
        <f>IFERROR(-PMT((E42)/12,(E41),B9,0),"Not Available")</f>
        <v>4023.1130847239133</v>
      </c>
    </row>
    <row r="44" spans="1:5" x14ac:dyDescent="0.25"/>
    <row r="45" spans="1:5" x14ac:dyDescent="0.25">
      <c r="A45" s="13" t="s">
        <v>27</v>
      </c>
      <c r="B45" s="13"/>
      <c r="C45" s="13"/>
      <c r="D45" s="13"/>
      <c r="E45" s="13"/>
    </row>
    <row r="46" spans="1:5" x14ac:dyDescent="0.25">
      <c r="A46" s="13"/>
      <c r="B46" s="13"/>
      <c r="C46" s="13"/>
      <c r="D46" s="13"/>
      <c r="E46" s="13"/>
    </row>
    <row r="47" spans="1:5" x14ac:dyDescent="0.25">
      <c r="A47" s="13"/>
      <c r="B47" s="13"/>
      <c r="C47" s="13"/>
      <c r="D47" s="13"/>
      <c r="E47" s="13"/>
    </row>
    <row r="48" spans="1:5" x14ac:dyDescent="0.25">
      <c r="A48" s="9"/>
      <c r="B48" s="9"/>
      <c r="C48" s="9"/>
      <c r="D48" s="9"/>
      <c r="E48" s="9"/>
    </row>
    <row r="49" spans="1:5" x14ac:dyDescent="0.25">
      <c r="A49" s="13" t="s">
        <v>23</v>
      </c>
      <c r="B49" s="13"/>
      <c r="C49" s="13"/>
      <c r="D49" s="13"/>
      <c r="E49" s="13"/>
    </row>
    <row r="50" spans="1:5" x14ac:dyDescent="0.25">
      <c r="A50" s="13"/>
      <c r="B50" s="13"/>
      <c r="C50" s="13"/>
      <c r="D50" s="13"/>
      <c r="E50" s="13"/>
    </row>
    <row r="51" spans="1:5" x14ac:dyDescent="0.25">
      <c r="A51" s="13"/>
      <c r="B51" s="13"/>
      <c r="C51" s="13"/>
      <c r="D51" s="13"/>
      <c r="E51" s="13"/>
    </row>
    <row r="52" spans="1:5" x14ac:dyDescent="0.25">
      <c r="D52" s="10"/>
      <c r="E52" s="10" t="s">
        <v>34</v>
      </c>
    </row>
  </sheetData>
  <sheetProtection sheet="1" selectLockedCells="1"/>
  <mergeCells count="12">
    <mergeCell ref="A1:E1"/>
    <mergeCell ref="A32:E35"/>
    <mergeCell ref="A45:E47"/>
    <mergeCell ref="A49:E51"/>
    <mergeCell ref="A3:E6"/>
    <mergeCell ref="B19:C19"/>
    <mergeCell ref="B9:C9"/>
    <mergeCell ref="B8:C8"/>
    <mergeCell ref="B11:C11"/>
    <mergeCell ref="B12:C12"/>
    <mergeCell ref="B13:E16"/>
    <mergeCell ref="C17:E17"/>
  </mergeCells>
  <hyperlinks>
    <hyperlink ref="C17" r:id="rId1" xr:uid="{5B8F01FC-BED9-4A7F-B568-59706304C26C}"/>
  </hyperlinks>
  <pageMargins left="0.7" right="0.7" top="0.75" bottom="0.75" header="0.3" footer="0.3"/>
  <pageSetup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Gunderlock</dc:creator>
  <cp:lastModifiedBy>Kyle Gunderlock</cp:lastModifiedBy>
  <cp:lastPrinted>2022-10-14T18:47:08Z</cp:lastPrinted>
  <dcterms:created xsi:type="dcterms:W3CDTF">2015-08-10T15:30:23Z</dcterms:created>
  <dcterms:modified xsi:type="dcterms:W3CDTF">2023-07-13T21:23:04Z</dcterms:modified>
</cp:coreProperties>
</file>